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<sst xmlns="http://schemas.openxmlformats.org/spreadsheetml/2006/main" count="331" uniqueCount="95">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</sst>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view="pageBreakPreview" zoomScale="90" zoomScaleSheetLayoutView="90" workbookViewId="0" topLeftCell="A187">
      <selection activeCell="I117" sqref="I117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7.8515625" style="2" customWidth="1"/>
    <col min="5" max="5" width="28.421875" style="3" customWidth="1"/>
    <col min="6" max="11" width="19.421875" style="3" customWidth="1"/>
    <col min="12" max="16384" width="9.57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22098.11332</v>
      </c>
      <c r="G14" s="23">
        <f>G17</f>
        <v>4246.25714</v>
      </c>
      <c r="H14" s="23">
        <f>H17</f>
        <v>3774.5871800000004</v>
      </c>
      <c r="I14" s="23">
        <f>I17</f>
        <v>4692.423000000001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22098.11332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4692.423000000001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198.95083999999997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198.95083999999997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596.29836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596.29836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380.35463000000004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380.35463000000004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764.1764800000001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764.1764800000001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1433.91034</v>
      </c>
      <c r="G79" s="38">
        <f>G80+G81+G82+G83</f>
        <v>0</v>
      </c>
      <c r="H79" s="38">
        <f>H80+H81+H82+H83</f>
        <v>461.14133999999996</v>
      </c>
      <c r="I79" s="38">
        <f>I80+I81+I82+I83</f>
        <v>972.769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1433.91034</v>
      </c>
      <c r="G82" s="37">
        <v>0</v>
      </c>
      <c r="H82" s="37">
        <f>180+360.4-53.53879-25.71987</f>
        <v>461.14133999999996</v>
      </c>
      <c r="I82" s="34">
        <f>826.499+146.27</f>
        <v>972.769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4426.015960000001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4426.015960000001</v>
      </c>
      <c r="G92" s="31">
        <v>961.14259</v>
      </c>
      <c r="H92" s="31">
        <f>914.601-43.94463</f>
        <v>870.65637</v>
      </c>
      <c r="I92" s="31"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7400.977000000001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1657.688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7400.977000000001</v>
      </c>
      <c r="G112" s="31">
        <f>G117</f>
        <v>1224.313</v>
      </c>
      <c r="H112" s="31">
        <f>H117</f>
        <v>2897.0660000000003</v>
      </c>
      <c r="I112" s="31">
        <f>I117</f>
        <v>1657.688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7400.977000000001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1657.688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7400.977000000001</v>
      </c>
      <c r="G117" s="31">
        <v>1224.313</v>
      </c>
      <c r="H117" s="31">
        <f>50.112+2206.133+69.1+300+260.9+15.126-4.305</f>
        <v>2897.0660000000003</v>
      </c>
      <c r="I117" s="31">
        <f>1657.688</f>
        <v>1657.688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1976403.06032</v>
      </c>
      <c r="G119" s="30">
        <f>SUM(G120:G123)</f>
        <v>420828.63894</v>
      </c>
      <c r="H119" s="30">
        <f>SUM(H120:H123)</f>
        <v>456639.85046</v>
      </c>
      <c r="I119" s="30">
        <f>SUM(I120:I123)</f>
        <v>435519.05254000006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181667.79298000003</v>
      </c>
      <c r="G120" s="48">
        <v>51392.92243</v>
      </c>
      <c r="H120" s="48">
        <f>H160+H170+H175+H185</f>
        <v>48796.01915</v>
      </c>
      <c r="I120" s="48">
        <f>I160+I170+I175+I185</f>
        <v>61704.00472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1794461.91634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373815.04782000004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273.351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0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133645.913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27091.332000000002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133372.562</v>
      </c>
      <c r="G126" s="25">
        <f>G131+G136</f>
        <v>26049.283</v>
      </c>
      <c r="H126" s="25">
        <f>H131+H136</f>
        <v>26049.283000000003</v>
      </c>
      <c r="I126" s="25">
        <f>I131+I136</f>
        <v>27091.332000000002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273.351</v>
      </c>
      <c r="G127" s="39">
        <f>G137</f>
        <v>177.711</v>
      </c>
      <c r="H127" s="39">
        <f>H137</f>
        <v>95.64000000000001</v>
      </c>
      <c r="I127" s="26"/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116252.00409</v>
      </c>
      <c r="G129" s="30">
        <f>SUM(G130:G133)</f>
        <v>22651.55</v>
      </c>
      <c r="H129" s="30">
        <f>SUM(H130:H133)</f>
        <v>22927.414090000002</v>
      </c>
      <c r="I129" s="30">
        <f>SUM(I130:I133)</f>
        <v>23557.68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116252.00409</v>
      </c>
      <c r="G131" s="31">
        <v>22651.55</v>
      </c>
      <c r="H131" s="31">
        <f>22841.51409+85.9</f>
        <v>22927.414090000002</v>
      </c>
      <c r="I131" s="31">
        <f>18041.956+51.5+5464.224</f>
        <v>23557.68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17393.90891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3533.652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17120.55791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</f>
        <v>3533.652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273.351</v>
      </c>
      <c r="G137" s="39">
        <v>177.711</v>
      </c>
      <c r="H137" s="39">
        <f>26.38+11.71+10.6+46.95</f>
        <v>95.64000000000001</v>
      </c>
      <c r="I137" s="26"/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760257.0048700001</v>
      </c>
      <c r="G144" s="30">
        <f>SUM(G145:G148)</f>
        <v>156947.77687</v>
      </c>
      <c r="H144" s="30">
        <f>SUM(H145:H148)</f>
        <v>173533.683</v>
      </c>
      <c r="I144" s="30">
        <f>SUM(I145:I148)</f>
        <v>141038.175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760257.0048700001</v>
      </c>
      <c r="G146" s="31">
        <v>156947.77687</v>
      </c>
      <c r="H146" s="31">
        <f>139842.068+34496.83-805.215</f>
        <v>173533.683</v>
      </c>
      <c r="I146" s="31">
        <f>144368.685-3330.51</f>
        <v>141038.175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3239.03615</v>
      </c>
      <c r="G149" s="30">
        <f>SUM(G150:G153)</f>
        <v>453.91715</v>
      </c>
      <c r="H149" s="30">
        <f>SUM(H150:H153)</f>
        <v>640.6270000000001</v>
      </c>
      <c r="I149" s="30">
        <f>SUM(I150:I153)</f>
        <v>798.676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3239.03615</v>
      </c>
      <c r="G151" s="31">
        <v>453.91715</v>
      </c>
      <c r="H151" s="31">
        <f>670.267-29.64</f>
        <v>640.6270000000001</v>
      </c>
      <c r="I151" s="31">
        <v>798.676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5593.62802</v>
      </c>
      <c r="G154" s="30">
        <f>SUM(G155:G158)</f>
        <v>982.5577</v>
      </c>
      <c r="H154" s="30">
        <f>SUM(H155:H158)</f>
        <v>1009.00032</v>
      </c>
      <c r="I154" s="30">
        <f>SUM(I155:I158)</f>
        <v>1146.17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5593.62802</v>
      </c>
      <c r="G156" s="31">
        <v>982.5577</v>
      </c>
      <c r="H156" s="31">
        <f>977.80786+31.19246</f>
        <v>1009.00032</v>
      </c>
      <c r="I156" s="31">
        <f>27.17+1014+105</f>
        <v>1146.17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133172.751</v>
      </c>
      <c r="G159" s="50">
        <f>SUM(G160:G163)</f>
        <v>41020.323</v>
      </c>
      <c r="H159" s="50">
        <f>SUM(H160:H163)</f>
        <v>39851.398</v>
      </c>
      <c r="I159" s="50">
        <f>SUM(I160:I163)</f>
        <v>52301.03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133172.751</v>
      </c>
      <c r="G160" s="31">
        <v>41020.323</v>
      </c>
      <c r="H160" s="31">
        <f>36206.313+3645.085</f>
        <v>39851.398</v>
      </c>
      <c r="I160" s="31">
        <f>4492.737+47808.293</f>
        <v>52301.03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195749.96000000002</v>
      </c>
      <c r="G179" s="30">
        <f>SUM(G180:G183)</f>
        <v>70403.362</v>
      </c>
      <c r="H179" s="30">
        <f>SUM(H180:H183)</f>
        <v>70191.545</v>
      </c>
      <c r="I179" s="30">
        <f>SUM(I180:I183)</f>
        <v>55155.053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195749.96000000002</v>
      </c>
      <c r="G181" s="31">
        <v>70403.362</v>
      </c>
      <c r="H181" s="31">
        <f>66215.743+3975.802</f>
        <v>70191.545</v>
      </c>
      <c r="I181" s="31">
        <f>7726.629+33451.142+13977.282</f>
        <v>55155.053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2008401.9576399997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442369.16354000004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181667.79298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61704.00472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1794461.9163399998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373815.04782000004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32272.248320000002</v>
      </c>
      <c r="G192" s="38">
        <f>G14+G104+G109+G137</f>
        <v>6148.25814</v>
      </c>
      <c r="H192" s="38">
        <f>H14+H104+H109+H122</f>
        <v>7267.123180000001</v>
      </c>
      <c r="I192" s="38">
        <f>I14+I104+I109</f>
        <v>6850.111000000001</v>
      </c>
      <c r="J192" s="38">
        <f>J14+J104+J109</f>
        <v>6003.378000000001</v>
      </c>
      <c r="K192" s="38">
        <f>K14+K104+K109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horizontalDpi="300" verticalDpi="300" orientation="landscape" paperSize="9" scale="56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2023-05-16T09:35:55Z</cp:lastPrinted>
  <dcterms:created xsi:type="dcterms:W3CDTF">2017-08-22T08:53:23Z</dcterms:created>
  <dcterms:modified xsi:type="dcterms:W3CDTF">2023-07-10T07:31:06Z</dcterms:modified>
  <cp:category/>
  <cp:version/>
  <cp:contentType/>
  <cp:contentStatus/>
  <cp:revision>482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